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je58855\Desktop\"/>
    </mc:Choice>
  </mc:AlternateContent>
  <bookViews>
    <workbookView xWindow="0" yWindow="0" windowWidth="21450" windowHeight="8115"/>
  </bookViews>
  <sheets>
    <sheet name="1 - Výmena strešnej krytiny" sheetId="2" r:id="rId1"/>
  </sheets>
  <definedNames>
    <definedName name="_xlnm._FilterDatabase" localSheetId="0" hidden="1">'1 - Výmena strešnej krytiny'!$C$38:$K$53</definedName>
    <definedName name="_xlnm.Print_Titles" localSheetId="0">'1 - Výmena strešnej krytiny'!$38:$38</definedName>
    <definedName name="_xlnm.Print_Area" localSheetId="0">'1 - Výmena strešnej krytiny'!$A$1:$L$55</definedName>
  </definedNames>
  <calcPr calcId="152511"/>
</workbook>
</file>

<file path=xl/calcChain.xml><?xml version="1.0" encoding="utf-8"?>
<calcChain xmlns="http://schemas.openxmlformats.org/spreadsheetml/2006/main">
  <c r="BI53" i="2" l="1"/>
  <c r="BH53" i="2"/>
  <c r="BG53" i="2"/>
  <c r="BE53" i="2"/>
  <c r="T53" i="2"/>
  <c r="R53" i="2"/>
  <c r="P53" i="2"/>
  <c r="BK53" i="2"/>
  <c r="BF53" i="2"/>
  <c r="BI52" i="2"/>
  <c r="BH52" i="2"/>
  <c r="BG52" i="2"/>
  <c r="BE52" i="2"/>
  <c r="T52" i="2"/>
  <c r="R52" i="2"/>
  <c r="P52" i="2"/>
  <c r="BK52" i="2"/>
  <c r="BF52" i="2"/>
  <c r="BI51" i="2"/>
  <c r="BH51" i="2"/>
  <c r="BG51" i="2"/>
  <c r="BE51" i="2"/>
  <c r="T51" i="2"/>
  <c r="R51" i="2"/>
  <c r="P51" i="2"/>
  <c r="BK51" i="2"/>
  <c r="BF51" i="2"/>
  <c r="BI50" i="2"/>
  <c r="BH50" i="2"/>
  <c r="BG50" i="2"/>
  <c r="BE50" i="2"/>
  <c r="T50" i="2"/>
  <c r="R50" i="2"/>
  <c r="P50" i="2"/>
  <c r="BK50" i="2"/>
  <c r="BF50" i="2"/>
  <c r="BI49" i="2"/>
  <c r="BH49" i="2"/>
  <c r="BG49" i="2"/>
  <c r="BE49" i="2"/>
  <c r="T49" i="2"/>
  <c r="R49" i="2"/>
  <c r="P49" i="2"/>
  <c r="BK49" i="2"/>
  <c r="BF49" i="2"/>
  <c r="BI48" i="2"/>
  <c r="BH48" i="2"/>
  <c r="BG48" i="2"/>
  <c r="BE48" i="2"/>
  <c r="T48" i="2"/>
  <c r="R48" i="2"/>
  <c r="P48" i="2"/>
  <c r="BK48" i="2"/>
  <c r="BF48" i="2"/>
  <c r="BI47" i="2"/>
  <c r="BH47" i="2"/>
  <c r="BG47" i="2"/>
  <c r="BE47" i="2"/>
  <c r="T47" i="2"/>
  <c r="R47" i="2"/>
  <c r="P47" i="2"/>
  <c r="BK47" i="2"/>
  <c r="BF47" i="2"/>
  <c r="BI46" i="2"/>
  <c r="BH46" i="2"/>
  <c r="BG46" i="2"/>
  <c r="BE46" i="2"/>
  <c r="T46" i="2"/>
  <c r="R46" i="2"/>
  <c r="P46" i="2"/>
  <c r="BK46" i="2"/>
  <c r="BF46" i="2"/>
  <c r="BI45" i="2"/>
  <c r="BH45" i="2"/>
  <c r="BG45" i="2"/>
  <c r="BE45" i="2"/>
  <c r="T45" i="2"/>
  <c r="R45" i="2"/>
  <c r="P45" i="2"/>
  <c r="BK45" i="2"/>
  <c r="BF45" i="2"/>
  <c r="BI43" i="2"/>
  <c r="BH43" i="2"/>
  <c r="BG43" i="2"/>
  <c r="BE43" i="2"/>
  <c r="T43" i="2"/>
  <c r="R43" i="2"/>
  <c r="P43" i="2"/>
  <c r="BK43" i="2"/>
  <c r="BF43" i="2"/>
  <c r="BI42" i="2"/>
  <c r="BH42" i="2"/>
  <c r="BG42" i="2"/>
  <c r="BE42" i="2"/>
  <c r="T42" i="2"/>
  <c r="R42" i="2"/>
  <c r="R41" i="2" s="1"/>
  <c r="P42" i="2"/>
  <c r="BK42" i="2"/>
  <c r="BK41" i="2" s="1"/>
  <c r="BF42" i="2"/>
  <c r="P41" i="2" l="1"/>
  <c r="T41" i="2"/>
  <c r="T40" i="2" s="1"/>
  <c r="P44" i="2"/>
  <c r="T44" i="2"/>
  <c r="BK44" i="2"/>
  <c r="R44" i="2"/>
  <c r="R40" i="2"/>
  <c r="P40" i="2"/>
  <c r="BK40" i="2" l="1"/>
</calcChain>
</file>

<file path=xl/sharedStrings.xml><?xml version="1.0" encoding="utf-8"?>
<sst xmlns="http://schemas.openxmlformats.org/spreadsheetml/2006/main" count="229" uniqueCount="93">
  <si>
    <t/>
  </si>
  <si>
    <t>Stavba:</t>
  </si>
  <si>
    <t>Miesto:</t>
  </si>
  <si>
    <t>Objednávateľ:</t>
  </si>
  <si>
    <t>Zhotoviteľ:</t>
  </si>
  <si>
    <t>Projektant:</t>
  </si>
  <si>
    <t>Spracovateľ:</t>
  </si>
  <si>
    <t>DPH</t>
  </si>
  <si>
    <t>znížená</t>
  </si>
  <si>
    <t>Kód</t>
  </si>
  <si>
    <t>Popis</t>
  </si>
  <si>
    <t>Typ</t>
  </si>
  <si>
    <t>D</t>
  </si>
  <si>
    <t>0</t>
  </si>
  <si>
    <t>1</t>
  </si>
  <si>
    <t>Objekt:</t>
  </si>
  <si>
    <t>Kód dielu - Popis</t>
  </si>
  <si>
    <t>Cena celkom [EUR]</t>
  </si>
  <si>
    <t>-1</t>
  </si>
  <si>
    <t>PSV - Práce a dodávky PSV</t>
  </si>
  <si>
    <t xml:space="preserve">    762 - Konštrukcie tesárske</t>
  </si>
  <si>
    <t xml:space="preserve">    764 - Konštrukcie klampiarske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</si>
  <si>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</si>
  <si>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</si>
  <si>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</si>
  <si>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</si>
  <si>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</si>
  <si>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</si>
  <si>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</si>
  <si>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</si>
  <si>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</si>
  <si>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</si>
  <si>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</si>
  <si>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</si>
  <si>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</si>
  <si>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</si>
  <si>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</si>
  <si>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762</t>
  </si>
  <si>
    <t>Konštrukcie tesárske</t>
  </si>
  <si>
    <t>K</t>
  </si>
  <si>
    <t>762331pc</t>
  </si>
  <si>
    <t>kpl</t>
  </si>
  <si>
    <t>16</t>
  </si>
  <si>
    <t>1756382861</t>
  </si>
  <si>
    <t>998762202</t>
  </si>
  <si>
    <t>Presun hmôt pre konštrukcie tesárske v objektoch výšky do 12 m</t>
  </si>
  <si>
    <t>%</t>
  </si>
  <si>
    <t>CS CENEKON 2019 01</t>
  </si>
  <si>
    <t>-462395978</t>
  </si>
  <si>
    <t>764</t>
  </si>
  <si>
    <t>Konštrukcie klampiarske</t>
  </si>
  <si>
    <t>3</t>
  </si>
  <si>
    <t>764171271</t>
  </si>
  <si>
    <t>m2</t>
  </si>
  <si>
    <t>318494758</t>
  </si>
  <si>
    <t>4</t>
  </si>
  <si>
    <t>764171861</t>
  </si>
  <si>
    <t>-70768814</t>
  </si>
  <si>
    <t>5</t>
  </si>
  <si>
    <t>764171877</t>
  </si>
  <si>
    <t>m</t>
  </si>
  <si>
    <t>-535867227</t>
  </si>
  <si>
    <t>6</t>
  </si>
  <si>
    <t>764171883</t>
  </si>
  <si>
    <t>-534490534</t>
  </si>
  <si>
    <t>7</t>
  </si>
  <si>
    <t>764171886</t>
  </si>
  <si>
    <t>1263139464</t>
  </si>
  <si>
    <t>8</t>
  </si>
  <si>
    <t>764173568</t>
  </si>
  <si>
    <t>Montáž snehovej zábrany</t>
  </si>
  <si>
    <t>1212824831</t>
  </si>
  <si>
    <t>9</t>
  </si>
  <si>
    <t>764351810</t>
  </si>
  <si>
    <t>1723027369</t>
  </si>
  <si>
    <t>10</t>
  </si>
  <si>
    <t>764359301</t>
  </si>
  <si>
    <t>Montáž žľabu, pododkvapové polkruhové r.š. 200 - 400 mm</t>
  </si>
  <si>
    <t>1869311671</t>
  </si>
  <si>
    <t>11</t>
  </si>
  <si>
    <t>998764201</t>
  </si>
  <si>
    <t>Presun hmôt pre konštrukcie klampiarske v objektoch výšky do 6 m</t>
  </si>
  <si>
    <t>1936511874</t>
  </si>
  <si>
    <t>Krytina poplastovaný plech - lemovanie komína na ploche</t>
  </si>
  <si>
    <t>Krytina poplastovaný plech, sklon strechy nad 30° do 45°</t>
  </si>
  <si>
    <t>Krytina poplastovaný plech - nárožie z hrebenáčov s vetracím pásom, sklon strechy od 30° od 45°</t>
  </si>
  <si>
    <t>Krytina poplastovaný plech - štítové lemovanie, sklon strechy 30° od 45°</t>
  </si>
  <si>
    <t>Krytina poplastovaný plech - odkvapové lemovanie, sklon strechy 30° od 45°</t>
  </si>
  <si>
    <t>Demontáž žľabov pododkvap. štvorhranných rovných, oblúkových, do 30° rš 250 a 330 mm,  -0,00347 t</t>
  </si>
  <si>
    <t>Dom smútku Sukov - oprava strechy</t>
  </si>
  <si>
    <t>VÝKAZ  VÝMER</t>
  </si>
  <si>
    <t>Vyrezanie časti strešnej väzby, výmena a  oprava poškodených častí</t>
  </si>
  <si>
    <t xml:space="preserve">Dátum: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</si>
</sst>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000"/>
    <numFmt numFmtId="166" formatCode="#,##0.000"/>
  </numFmts>
  <fonts count="16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b/>
      <sz val="14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9">
    <border>
      <left/>
      <right/>
      <top/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6" fontId="11" fillId="0" borderId="0" xfId="0" applyNumberFormat="1" applyFont="1" applyAlignment="1"/>
    <xf numFmtId="165" fontId="13" fillId="0" borderId="1" xfId="0" applyNumberFormat="1" applyFont="1" applyBorder="1" applyAlignment="1"/>
    <xf numFmtId="165" fontId="13" fillId="0" borderId="2" xfId="0" applyNumberFormat="1" applyFont="1" applyBorder="1" applyAlignment="1"/>
    <xf numFmtId="166" fontId="14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/>
    <xf numFmtId="0" fontId="7" fillId="0" borderId="0" xfId="0" applyFont="1" applyBorder="1" applyAlignment="1"/>
    <xf numFmtId="165" fontId="7" fillId="0" borderId="0" xfId="0" applyNumberFormat="1" applyFont="1" applyBorder="1" applyAlignment="1"/>
    <xf numFmtId="165" fontId="7" fillId="0" borderId="3" xfId="0" applyNumberFormat="1" applyFont="1" applyBorder="1" applyAlignment="1"/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/>
    <xf numFmtId="0" fontId="9" fillId="0" borderId="8" xfId="0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166" fontId="9" fillId="0" borderId="8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</cellXfs>
  <cellStyles count="1"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55"/>
  <sheetViews>
    <sheetView showGridLines="0" tabSelected="1" zoomScalePageLayoutView="90" workbookViewId="0">
      <selection activeCell="W24" sqref="W24"/>
    </sheetView>
  </sheetViews>
  <sheetFormatPr defaultRowHeight="11.25" x14ac:dyDescent="0.2"/>
  <cols>
    <col min="1" max="1" width="8.33203125" style="59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8.83203125" customWidth="1"/>
    <col min="9" max="9" width="23.83203125" customWidth="1"/>
    <col min="10" max="10" width="20.1640625" customWidth="1"/>
    <col min="11" max="11" width="20.1640625" hidden="1" customWidth="1"/>
    <col min="12" max="12" width="1.83203125" style="59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1:47" s="58" customFormat="1" ht="6.95" customHeight="1" x14ac:dyDescent="0.2"/>
    <row r="3" spans="1:47" s="1" customFormat="1" ht="24.95" customHeight="1" x14ac:dyDescent="0.2">
      <c r="A3" s="58"/>
      <c r="B3" s="58"/>
      <c r="C3" s="7" t="s">
        <v>90</v>
      </c>
      <c r="L3" s="58"/>
    </row>
    <row r="4" spans="1:47" s="1" customFormat="1" ht="6.95" customHeight="1" x14ac:dyDescent="0.2">
      <c r="A4" s="58"/>
      <c r="B4" s="58"/>
      <c r="L4" s="58"/>
    </row>
    <row r="5" spans="1:47" s="1" customFormat="1" ht="12" customHeight="1" x14ac:dyDescent="0.2">
      <c r="A5" s="58"/>
      <c r="B5" s="58"/>
      <c r="C5" s="17" t="s">
        <v>1</v>
      </c>
      <c r="L5" s="58"/>
    </row>
    <row r="6" spans="1:47" s="1" customFormat="1" ht="16.5" customHeight="1" x14ac:dyDescent="0.2">
      <c r="A6" s="58"/>
      <c r="B6" s="58"/>
      <c r="E6" s="68" t="s">
        <v>89</v>
      </c>
      <c r="F6" s="69"/>
      <c r="G6" s="69"/>
      <c r="H6" s="69"/>
      <c r="L6" s="58"/>
    </row>
    <row r="7" spans="1:47" s="1" customFormat="1" ht="12" customHeight="1" x14ac:dyDescent="0.2">
      <c r="A7" s="58"/>
      <c r="B7" s="58"/>
      <c r="C7" s="9" t="s">
        <v>15</v>
      </c>
      <c r="L7" s="58"/>
    </row>
    <row r="8" spans="1:47" s="1" customFormat="1" ht="12" customHeight="1" x14ac:dyDescent="0.2">
      <c r="A8" s="58"/>
      <c r="B8" s="58"/>
      <c r="E8" s="66"/>
      <c r="F8" s="67"/>
      <c r="G8" s="67"/>
      <c r="H8" s="67"/>
      <c r="L8" s="58"/>
    </row>
    <row r="9" spans="1:47" s="1" customFormat="1" ht="12" customHeight="1" x14ac:dyDescent="0.2">
      <c r="A9" s="58"/>
      <c r="B9" s="58"/>
      <c r="C9" s="9" t="s">
        <v>2</v>
      </c>
      <c r="F9" s="8"/>
      <c r="I9" s="56" t="s">
        <v>92</v>
      </c>
      <c r="J9" s="11"/>
      <c r="L9" s="58"/>
    </row>
    <row r="10" spans="1:47" s="1" customFormat="1" ht="6.95" customHeight="1" x14ac:dyDescent="0.2">
      <c r="A10" s="58"/>
      <c r="B10" s="58"/>
      <c r="L10" s="58"/>
    </row>
    <row r="11" spans="1:47" s="1" customFormat="1" ht="15.2" customHeight="1" x14ac:dyDescent="0.2">
      <c r="A11" s="58"/>
      <c r="B11" s="58"/>
      <c r="C11" s="9" t="s">
        <v>3</v>
      </c>
      <c r="F11" s="8"/>
      <c r="I11" s="9" t="s">
        <v>5</v>
      </c>
      <c r="J11" s="10"/>
      <c r="L11" s="58"/>
    </row>
    <row r="12" spans="1:47" s="1" customFormat="1" ht="15.2" customHeight="1" x14ac:dyDescent="0.2">
      <c r="A12" s="58"/>
      <c r="B12" s="58"/>
      <c r="C12" s="9" t="s">
        <v>4</v>
      </c>
      <c r="F12" s="8"/>
      <c r="I12" s="9" t="s">
        <v>6</v>
      </c>
      <c r="J12" s="10"/>
      <c r="L12" s="58"/>
    </row>
    <row r="13" spans="1:47" s="1" customFormat="1" ht="10.35" customHeight="1" x14ac:dyDescent="0.2">
      <c r="A13" s="58"/>
      <c r="B13" s="58"/>
      <c r="L13" s="58"/>
    </row>
    <row r="14" spans="1:47" s="1" customFormat="1" ht="29.25" customHeight="1" x14ac:dyDescent="0.2">
      <c r="A14" s="58"/>
      <c r="B14" s="58"/>
      <c r="C14" s="19" t="s">
        <v>16</v>
      </c>
      <c r="D14" s="18"/>
      <c r="E14" s="18"/>
      <c r="F14" s="18"/>
      <c r="G14" s="18"/>
      <c r="H14" s="18"/>
      <c r="I14" s="18"/>
      <c r="J14" s="57" t="s">
        <v>17</v>
      </c>
      <c r="K14" s="18"/>
      <c r="L14" s="58"/>
    </row>
    <row r="15" spans="1:47" s="1" customFormat="1" ht="10.35" customHeight="1" x14ac:dyDescent="0.2">
      <c r="A15" s="58"/>
      <c r="B15" s="58"/>
      <c r="L15" s="58"/>
    </row>
    <row r="16" spans="1:47" s="1" customFormat="1" ht="22.9" customHeight="1" x14ac:dyDescent="0.2">
      <c r="A16" s="58"/>
      <c r="B16" s="58"/>
      <c r="C16" s="20"/>
      <c r="J16" s="16"/>
      <c r="L16" s="58"/>
      <c r="AU16" s="6" t="s">
        <v>18</v>
      </c>
    </row>
    <row r="17" spans="1:12" s="2" customFormat="1" ht="24.95" customHeight="1" x14ac:dyDescent="0.2">
      <c r="A17" s="60"/>
      <c r="B17" s="60"/>
      <c r="D17" s="21" t="s">
        <v>19</v>
      </c>
      <c r="E17" s="22"/>
      <c r="F17" s="22"/>
      <c r="G17" s="22"/>
      <c r="H17" s="22"/>
      <c r="I17" s="22"/>
      <c r="J17" s="23"/>
      <c r="L17" s="60"/>
    </row>
    <row r="18" spans="1:12" s="3" customFormat="1" ht="19.899999999999999" customHeight="1" x14ac:dyDescent="0.2">
      <c r="A18" s="61"/>
      <c r="B18" s="61"/>
      <c r="D18" s="24" t="s">
        <v>20</v>
      </c>
      <c r="E18" s="25"/>
      <c r="F18" s="25"/>
      <c r="G18" s="25"/>
      <c r="H18" s="25"/>
      <c r="I18" s="25"/>
      <c r="J18" s="26"/>
      <c r="L18" s="61"/>
    </row>
    <row r="19" spans="1:12" s="3" customFormat="1" ht="19.899999999999999" customHeight="1" x14ac:dyDescent="0.2">
      <c r="A19" s="61"/>
      <c r="B19" s="61"/>
      <c r="D19" s="24" t="s">
        <v>21</v>
      </c>
      <c r="E19" s="25"/>
      <c r="F19" s="25"/>
      <c r="G19" s="25"/>
      <c r="H19" s="25"/>
      <c r="I19" s="25"/>
      <c r="J19" s="26"/>
      <c r="L19" s="61"/>
    </row>
    <row r="20" spans="1:12" s="1" customFormat="1" ht="21.75" customHeight="1" x14ac:dyDescent="0.2">
      <c r="A20" s="58"/>
      <c r="B20" s="58"/>
      <c r="L20" s="58"/>
    </row>
    <row r="21" spans="1:12" s="1" customFormat="1" ht="6.95" customHeight="1" x14ac:dyDescent="0.2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 s="59" customFormat="1" x14ac:dyDescent="0.2"/>
    <row r="24" spans="1:12" s="59" customFormat="1" x14ac:dyDescent="0.2"/>
    <row r="25" spans="1:12" s="1" customFormat="1" ht="6.95" customHeight="1" x14ac:dyDescent="0.2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s="1" customFormat="1" ht="24.95" customHeight="1" x14ac:dyDescent="0.2">
      <c r="A26" s="58"/>
      <c r="B26" s="58"/>
      <c r="C26" s="7" t="s">
        <v>90</v>
      </c>
      <c r="L26" s="58"/>
    </row>
    <row r="27" spans="1:12" s="1" customFormat="1" ht="6.95" customHeight="1" x14ac:dyDescent="0.2">
      <c r="A27" s="58"/>
      <c r="B27" s="58"/>
      <c r="L27" s="58"/>
    </row>
    <row r="28" spans="1:12" s="1" customFormat="1" ht="12" customHeight="1" x14ac:dyDescent="0.2">
      <c r="A28" s="58"/>
      <c r="B28" s="58"/>
      <c r="C28" s="56" t="s">
        <v>1</v>
      </c>
      <c r="L28" s="58"/>
    </row>
    <row r="29" spans="1:12" s="1" customFormat="1" ht="16.5" customHeight="1" x14ac:dyDescent="0.2">
      <c r="A29" s="58"/>
      <c r="B29" s="58"/>
      <c r="E29" s="68" t="s">
        <v>89</v>
      </c>
      <c r="F29" s="69"/>
      <c r="G29" s="69"/>
      <c r="H29" s="69"/>
      <c r="L29" s="58"/>
    </row>
    <row r="30" spans="1:12" s="1" customFormat="1" ht="12" customHeight="1" x14ac:dyDescent="0.2">
      <c r="A30" s="58"/>
      <c r="B30" s="58"/>
      <c r="C30" s="9" t="s">
        <v>15</v>
      </c>
      <c r="L30" s="58"/>
    </row>
    <row r="31" spans="1:12" s="1" customFormat="1" ht="16.5" customHeight="1" x14ac:dyDescent="0.2">
      <c r="A31" s="58"/>
      <c r="B31" s="58"/>
      <c r="E31" s="66"/>
      <c r="F31" s="67"/>
      <c r="G31" s="67"/>
      <c r="H31" s="67"/>
      <c r="L31" s="58"/>
    </row>
    <row r="32" spans="1:12" s="1" customFormat="1" ht="6.95" customHeight="1" x14ac:dyDescent="0.2">
      <c r="A32" s="58"/>
      <c r="B32" s="58"/>
      <c r="L32" s="58"/>
    </row>
    <row r="33" spans="1:65" s="1" customFormat="1" ht="12" customHeight="1" x14ac:dyDescent="0.2">
      <c r="A33" s="58"/>
      <c r="B33" s="58"/>
      <c r="C33" s="9" t="s">
        <v>2</v>
      </c>
      <c r="F33" s="8"/>
      <c r="I33" s="56" t="s">
        <v>92</v>
      </c>
      <c r="J33" s="11"/>
      <c r="L33" s="58"/>
    </row>
    <row r="34" spans="1:65" s="1" customFormat="1" ht="6.95" customHeight="1" x14ac:dyDescent="0.2">
      <c r="A34" s="58"/>
      <c r="B34" s="58"/>
      <c r="L34" s="58"/>
    </row>
    <row r="35" spans="1:65" s="1" customFormat="1" ht="15.2" customHeight="1" x14ac:dyDescent="0.2">
      <c r="A35" s="58"/>
      <c r="B35" s="58"/>
      <c r="C35" s="9" t="s">
        <v>3</v>
      </c>
      <c r="F35" s="8"/>
      <c r="I35" s="9" t="s">
        <v>5</v>
      </c>
      <c r="J35" s="10"/>
      <c r="L35" s="58"/>
    </row>
    <row r="36" spans="1:65" s="1" customFormat="1" ht="15.2" customHeight="1" x14ac:dyDescent="0.2">
      <c r="A36" s="58"/>
      <c r="B36" s="58"/>
      <c r="C36" s="9" t="s">
        <v>4</v>
      </c>
      <c r="F36" s="8"/>
      <c r="I36" s="9" t="s">
        <v>6</v>
      </c>
      <c r="J36" s="10"/>
      <c r="L36" s="58"/>
    </row>
    <row r="37" spans="1:65" s="1" customFormat="1" ht="10.35" customHeight="1" x14ac:dyDescent="0.2">
      <c r="A37" s="58"/>
      <c r="B37" s="58"/>
      <c r="L37" s="58"/>
    </row>
    <row r="38" spans="1:65" s="4" customFormat="1" ht="29.25" customHeight="1" x14ac:dyDescent="0.2">
      <c r="A38" s="62"/>
      <c r="B38" s="62"/>
      <c r="C38" s="27" t="s">
        <v>22</v>
      </c>
      <c r="D38" s="28" t="s">
        <v>11</v>
      </c>
      <c r="E38" s="28" t="s">
        <v>9</v>
      </c>
      <c r="F38" s="28" t="s">
        <v>10</v>
      </c>
      <c r="G38" s="28" t="s">
        <v>23</v>
      </c>
      <c r="H38" s="28" t="s">
        <v>24</v>
      </c>
      <c r="I38" s="28" t="s">
        <v>25</v>
      </c>
      <c r="J38" s="29" t="s">
        <v>17</v>
      </c>
      <c r="K38" s="30" t="s">
        <v>26</v>
      </c>
      <c r="L38" s="62"/>
      <c r="M38" s="13" t="s">
        <v>0</v>
      </c>
      <c r="N38" s="13" t="s">
        <v>7</v>
      </c>
      <c r="O38" s="13" t="s">
        <v>27</v>
      </c>
      <c r="P38" s="13" t="s">
        <v>28</v>
      </c>
      <c r="Q38" s="13" t="s">
        <v>29</v>
      </c>
      <c r="R38" s="13" t="s">
        <v>30</v>
      </c>
      <c r="S38" s="13" t="s">
        <v>31</v>
      </c>
      <c r="T38" s="14" t="s">
        <v>32</v>
      </c>
    </row>
    <row r="39" spans="1:65" s="1" customFormat="1" ht="22.9" customHeight="1" x14ac:dyDescent="0.25">
      <c r="A39" s="58"/>
      <c r="B39" s="58"/>
      <c r="C39" s="15"/>
      <c r="J39" s="31"/>
      <c r="L39" s="58"/>
      <c r="M39" s="12"/>
      <c r="N39" s="12"/>
      <c r="O39" s="12"/>
      <c r="P39" s="32"/>
      <c r="Q39" s="12"/>
      <c r="R39" s="32"/>
      <c r="S39" s="12"/>
      <c r="T39" s="33"/>
      <c r="AT39" s="6"/>
      <c r="AU39" s="6"/>
      <c r="BK39" s="34"/>
    </row>
    <row r="40" spans="1:65" s="5" customFormat="1" ht="25.9" customHeight="1" x14ac:dyDescent="0.2">
      <c r="A40" s="38"/>
      <c r="B40" s="38"/>
      <c r="D40" s="35" t="s">
        <v>12</v>
      </c>
      <c r="E40" s="36" t="s">
        <v>33</v>
      </c>
      <c r="F40" s="36" t="s">
        <v>34</v>
      </c>
      <c r="J40" s="37"/>
      <c r="L40" s="38"/>
      <c r="M40" s="38"/>
      <c r="N40" s="38"/>
      <c r="O40" s="38"/>
      <c r="P40" s="39">
        <f>P41+P44</f>
        <v>309.17166899999995</v>
      </c>
      <c r="Q40" s="38"/>
      <c r="R40" s="39">
        <f>R41+R44</f>
        <v>1.4775944000000001</v>
      </c>
      <c r="S40" s="38"/>
      <c r="T40" s="40">
        <f>T41+T44</f>
        <v>0.13504620000000001</v>
      </c>
      <c r="AR40" s="35" t="s">
        <v>35</v>
      </c>
      <c r="AT40" s="41" t="s">
        <v>12</v>
      </c>
      <c r="AU40" s="41" t="s">
        <v>13</v>
      </c>
      <c r="AY40" s="35" t="s">
        <v>36</v>
      </c>
      <c r="BK40" s="42">
        <f>BK41+BK44</f>
        <v>0</v>
      </c>
    </row>
    <row r="41" spans="1:65" s="5" customFormat="1" ht="22.9" customHeight="1" x14ac:dyDescent="0.2">
      <c r="A41" s="38"/>
      <c r="B41" s="38"/>
      <c r="D41" s="35" t="s">
        <v>12</v>
      </c>
      <c r="E41" s="43" t="s">
        <v>37</v>
      </c>
      <c r="F41" s="43" t="s">
        <v>38</v>
      </c>
      <c r="J41" s="44"/>
      <c r="L41" s="38"/>
      <c r="M41" s="38"/>
      <c r="N41" s="38"/>
      <c r="O41" s="38"/>
      <c r="P41" s="39">
        <f>SUM(P42:P43)</f>
        <v>0.25600000000000001</v>
      </c>
      <c r="Q41" s="38"/>
      <c r="R41" s="39">
        <f>SUM(R42:R43)</f>
        <v>0</v>
      </c>
      <c r="S41" s="38"/>
      <c r="T41" s="40">
        <f>SUM(T42:T43)</f>
        <v>1.2E-2</v>
      </c>
      <c r="AR41" s="35" t="s">
        <v>35</v>
      </c>
      <c r="AT41" s="41" t="s">
        <v>12</v>
      </c>
      <c r="AU41" s="41" t="s">
        <v>14</v>
      </c>
      <c r="AY41" s="35" t="s">
        <v>36</v>
      </c>
      <c r="BK41" s="42">
        <f>SUM(BK42:BK43)</f>
        <v>0</v>
      </c>
    </row>
    <row r="42" spans="1:65" s="1" customFormat="1" ht="24" customHeight="1" x14ac:dyDescent="0.2">
      <c r="A42" s="58"/>
      <c r="B42" s="63"/>
      <c r="C42" s="45" t="s">
        <v>14</v>
      </c>
      <c r="D42" s="45" t="s">
        <v>39</v>
      </c>
      <c r="E42" s="46" t="s">
        <v>40</v>
      </c>
      <c r="F42" s="47" t="s">
        <v>91</v>
      </c>
      <c r="G42" s="48" t="s">
        <v>41</v>
      </c>
      <c r="H42" s="49">
        <v>1</v>
      </c>
      <c r="I42" s="49"/>
      <c r="J42" s="49"/>
      <c r="K42" s="64" t="s">
        <v>0</v>
      </c>
      <c r="L42" s="58"/>
      <c r="M42" s="65" t="s">
        <v>0</v>
      </c>
      <c r="N42" s="50" t="s">
        <v>8</v>
      </c>
      <c r="O42" s="51">
        <v>0.25600000000000001</v>
      </c>
      <c r="P42" s="51">
        <f>O42*H42</f>
        <v>0.25600000000000001</v>
      </c>
      <c r="Q42" s="51">
        <v>0</v>
      </c>
      <c r="R42" s="51">
        <f>Q42*H42</f>
        <v>0</v>
      </c>
      <c r="S42" s="51">
        <v>1.2E-2</v>
      </c>
      <c r="T42" s="52">
        <f>S42*H42</f>
        <v>1.2E-2</v>
      </c>
      <c r="AR42" s="53" t="s">
        <v>42</v>
      </c>
      <c r="AT42" s="53" t="s">
        <v>39</v>
      </c>
      <c r="AU42" s="53" t="s">
        <v>35</v>
      </c>
      <c r="AY42" s="6" t="s">
        <v>36</v>
      </c>
      <c r="BE42" s="54">
        <f>IF(N42="základná",J42,0)</f>
        <v>0</v>
      </c>
      <c r="BF42" s="54">
        <f>IF(N42="znížená",J42,0)</f>
        <v>0</v>
      </c>
      <c r="BG42" s="54">
        <f>IF(N42="zákl. prenesená",J42,0)</f>
        <v>0</v>
      </c>
      <c r="BH42" s="54">
        <f>IF(N42="zníž. prenesená",J42,0)</f>
        <v>0</v>
      </c>
      <c r="BI42" s="54">
        <f>IF(N42="nulová",J42,0)</f>
        <v>0</v>
      </c>
      <c r="BJ42" s="6" t="s">
        <v>35</v>
      </c>
      <c r="BK42" s="55">
        <f>ROUND(I42*H42,3)</f>
        <v>0</v>
      </c>
      <c r="BL42" s="6" t="s">
        <v>42</v>
      </c>
      <c r="BM42" s="53" t="s">
        <v>43</v>
      </c>
    </row>
    <row r="43" spans="1:65" s="1" customFormat="1" ht="24" customHeight="1" x14ac:dyDescent="0.2">
      <c r="A43" s="58"/>
      <c r="B43" s="63"/>
      <c r="C43" s="45" t="s">
        <v>35</v>
      </c>
      <c r="D43" s="45" t="s">
        <v>39</v>
      </c>
      <c r="E43" s="46" t="s">
        <v>44</v>
      </c>
      <c r="F43" s="47" t="s">
        <v>45</v>
      </c>
      <c r="G43" s="48" t="s">
        <v>46</v>
      </c>
      <c r="H43" s="49">
        <v>17.100000000000001</v>
      </c>
      <c r="I43" s="49"/>
      <c r="J43" s="49"/>
      <c r="K43" s="64" t="s">
        <v>47</v>
      </c>
      <c r="L43" s="58"/>
      <c r="M43" s="65" t="s">
        <v>0</v>
      </c>
      <c r="N43" s="50" t="s">
        <v>8</v>
      </c>
      <c r="O43" s="51">
        <v>0</v>
      </c>
      <c r="P43" s="51">
        <f>O43*H43</f>
        <v>0</v>
      </c>
      <c r="Q43" s="51">
        <v>0</v>
      </c>
      <c r="R43" s="51">
        <f>Q43*H43</f>
        <v>0</v>
      </c>
      <c r="S43" s="51">
        <v>0</v>
      </c>
      <c r="T43" s="52">
        <f>S43*H43</f>
        <v>0</v>
      </c>
      <c r="AR43" s="53" t="s">
        <v>42</v>
      </c>
      <c r="AT43" s="53" t="s">
        <v>39</v>
      </c>
      <c r="AU43" s="53" t="s">
        <v>35</v>
      </c>
      <c r="AY43" s="6" t="s">
        <v>36</v>
      </c>
      <c r="BE43" s="54">
        <f>IF(N43="základná",J43,0)</f>
        <v>0</v>
      </c>
      <c r="BF43" s="54">
        <f>IF(N43="znížená",J43,0)</f>
        <v>0</v>
      </c>
      <c r="BG43" s="54">
        <f>IF(N43="zákl. prenesená",J43,0)</f>
        <v>0</v>
      </c>
      <c r="BH43" s="54">
        <f>IF(N43="zníž. prenesená",J43,0)</f>
        <v>0</v>
      </c>
      <c r="BI43" s="54">
        <f>IF(N43="nulová",J43,0)</f>
        <v>0</v>
      </c>
      <c r="BJ43" s="6" t="s">
        <v>35</v>
      </c>
      <c r="BK43" s="55">
        <f>ROUND(I43*H43,3)</f>
        <v>0</v>
      </c>
      <c r="BL43" s="6" t="s">
        <v>42</v>
      </c>
      <c r="BM43" s="53" t="s">
        <v>48</v>
      </c>
    </row>
    <row r="44" spans="1:65" s="5" customFormat="1" ht="22.9" customHeight="1" x14ac:dyDescent="0.2">
      <c r="A44" s="38"/>
      <c r="B44" s="38"/>
      <c r="D44" s="35" t="s">
        <v>12</v>
      </c>
      <c r="E44" s="43" t="s">
        <v>49</v>
      </c>
      <c r="F44" s="43" t="s">
        <v>50</v>
      </c>
      <c r="J44" s="44"/>
      <c r="L44" s="38"/>
      <c r="M44" s="38"/>
      <c r="N44" s="38"/>
      <c r="O44" s="38"/>
      <c r="P44" s="39">
        <f>SUM(P45:P53)</f>
        <v>308.91566899999998</v>
      </c>
      <c r="Q44" s="38"/>
      <c r="R44" s="39">
        <f>SUM(R45:R53)</f>
        <v>1.4775944000000001</v>
      </c>
      <c r="S44" s="38"/>
      <c r="T44" s="40">
        <f>SUM(T45:T53)</f>
        <v>0.12304620000000001</v>
      </c>
      <c r="AR44" s="35" t="s">
        <v>35</v>
      </c>
      <c r="AT44" s="41" t="s">
        <v>12</v>
      </c>
      <c r="AU44" s="41" t="s">
        <v>14</v>
      </c>
      <c r="AY44" s="35" t="s">
        <v>36</v>
      </c>
      <c r="BK44" s="42">
        <f>SUM(BK45:BK53)</f>
        <v>0</v>
      </c>
    </row>
    <row r="45" spans="1:65" s="1" customFormat="1" ht="16.5" customHeight="1" x14ac:dyDescent="0.2">
      <c r="A45" s="58"/>
      <c r="B45" s="63"/>
      <c r="C45" s="45" t="s">
        <v>51</v>
      </c>
      <c r="D45" s="45" t="s">
        <v>39</v>
      </c>
      <c r="E45" s="46" t="s">
        <v>52</v>
      </c>
      <c r="F45" s="47" t="s">
        <v>83</v>
      </c>
      <c r="G45" s="48" t="s">
        <v>53</v>
      </c>
      <c r="H45" s="49">
        <v>2</v>
      </c>
      <c r="I45" s="49"/>
      <c r="J45" s="49"/>
      <c r="K45" s="64" t="s">
        <v>47</v>
      </c>
      <c r="L45" s="58"/>
      <c r="M45" s="65" t="s">
        <v>0</v>
      </c>
      <c r="N45" s="50" t="s">
        <v>8</v>
      </c>
      <c r="O45" s="51">
        <v>1.88462</v>
      </c>
      <c r="P45" s="51">
        <f t="shared" ref="P45:P53" si="0">O45*H45</f>
        <v>3.7692399999999999</v>
      </c>
      <c r="Q45" s="51">
        <v>1.027E-2</v>
      </c>
      <c r="R45" s="51">
        <f t="shared" ref="R45:R53" si="1">Q45*H45</f>
        <v>2.0539999999999999E-2</v>
      </c>
      <c r="S45" s="51">
        <v>0</v>
      </c>
      <c r="T45" s="52">
        <f t="shared" ref="T45:T53" si="2">S45*H45</f>
        <v>0</v>
      </c>
      <c r="AR45" s="53" t="s">
        <v>42</v>
      </c>
      <c r="AT45" s="53" t="s">
        <v>39</v>
      </c>
      <c r="AU45" s="53" t="s">
        <v>35</v>
      </c>
      <c r="AY45" s="6" t="s">
        <v>36</v>
      </c>
      <c r="BE45" s="54">
        <f t="shared" ref="BE45:BE53" si="3">IF(N45="základná",J45,0)</f>
        <v>0</v>
      </c>
      <c r="BF45" s="54">
        <f t="shared" ref="BF45:BF53" si="4">IF(N45="znížená",J45,0)</f>
        <v>0</v>
      </c>
      <c r="BG45" s="54">
        <f t="shared" ref="BG45:BG53" si="5">IF(N45="zákl. prenesená",J45,0)</f>
        <v>0</v>
      </c>
      <c r="BH45" s="54">
        <f t="shared" ref="BH45:BH53" si="6">IF(N45="zníž. prenesená",J45,0)</f>
        <v>0</v>
      </c>
      <c r="BI45" s="54">
        <f t="shared" ref="BI45:BI53" si="7">IF(N45="nulová",J45,0)</f>
        <v>0</v>
      </c>
      <c r="BJ45" s="6" t="s">
        <v>35</v>
      </c>
      <c r="BK45" s="55">
        <f t="shared" ref="BK45:BK53" si="8">ROUND(I45*H45,3)</f>
        <v>0</v>
      </c>
      <c r="BL45" s="6" t="s">
        <v>42</v>
      </c>
      <c r="BM45" s="53" t="s">
        <v>54</v>
      </c>
    </row>
    <row r="46" spans="1:65" s="1" customFormat="1" ht="16.5" customHeight="1" x14ac:dyDescent="0.2">
      <c r="A46" s="58"/>
      <c r="B46" s="63"/>
      <c r="C46" s="45" t="s">
        <v>55</v>
      </c>
      <c r="D46" s="45" t="s">
        <v>39</v>
      </c>
      <c r="E46" s="46" t="s">
        <v>56</v>
      </c>
      <c r="F46" s="47" t="s">
        <v>84</v>
      </c>
      <c r="G46" s="48" t="s">
        <v>53</v>
      </c>
      <c r="H46" s="49">
        <v>304.39</v>
      </c>
      <c r="I46" s="49"/>
      <c r="J46" s="49"/>
      <c r="K46" s="64" t="s">
        <v>47</v>
      </c>
      <c r="L46" s="58"/>
      <c r="M46" s="65" t="s">
        <v>0</v>
      </c>
      <c r="N46" s="50" t="s">
        <v>8</v>
      </c>
      <c r="O46" s="51">
        <v>0.85</v>
      </c>
      <c r="P46" s="51">
        <f t="shared" si="0"/>
        <v>258.73149999999998</v>
      </c>
      <c r="Q46" s="51">
        <v>4.5599999999999998E-3</v>
      </c>
      <c r="R46" s="51">
        <f t="shared" si="1"/>
        <v>1.3880184</v>
      </c>
      <c r="S46" s="51">
        <v>0</v>
      </c>
      <c r="T46" s="52">
        <f t="shared" si="2"/>
        <v>0</v>
      </c>
      <c r="AR46" s="53" t="s">
        <v>42</v>
      </c>
      <c r="AT46" s="53" t="s">
        <v>39</v>
      </c>
      <c r="AU46" s="53" t="s">
        <v>35</v>
      </c>
      <c r="AY46" s="6" t="s">
        <v>36</v>
      </c>
      <c r="BE46" s="54">
        <f t="shared" si="3"/>
        <v>0</v>
      </c>
      <c r="BF46" s="54">
        <f t="shared" si="4"/>
        <v>0</v>
      </c>
      <c r="BG46" s="54">
        <f t="shared" si="5"/>
        <v>0</v>
      </c>
      <c r="BH46" s="54">
        <f t="shared" si="6"/>
        <v>0</v>
      </c>
      <c r="BI46" s="54">
        <f t="shared" si="7"/>
        <v>0</v>
      </c>
      <c r="BJ46" s="6" t="s">
        <v>35</v>
      </c>
      <c r="BK46" s="55">
        <f t="shared" si="8"/>
        <v>0</v>
      </c>
      <c r="BL46" s="6" t="s">
        <v>42</v>
      </c>
      <c r="BM46" s="53" t="s">
        <v>57</v>
      </c>
    </row>
    <row r="47" spans="1:65" s="1" customFormat="1" ht="24" customHeight="1" x14ac:dyDescent="0.2">
      <c r="A47" s="58"/>
      <c r="B47" s="63"/>
      <c r="C47" s="45" t="s">
        <v>58</v>
      </c>
      <c r="D47" s="45" t="s">
        <v>39</v>
      </c>
      <c r="E47" s="46" t="s">
        <v>59</v>
      </c>
      <c r="F47" s="47" t="s">
        <v>85</v>
      </c>
      <c r="G47" s="48" t="s">
        <v>60</v>
      </c>
      <c r="H47" s="49">
        <v>65.400000000000006</v>
      </c>
      <c r="I47" s="49"/>
      <c r="J47" s="49"/>
      <c r="K47" s="64" t="s">
        <v>47</v>
      </c>
      <c r="L47" s="58"/>
      <c r="M47" s="65" t="s">
        <v>0</v>
      </c>
      <c r="N47" s="50" t="s">
        <v>8</v>
      </c>
      <c r="O47" s="51">
        <v>0.2</v>
      </c>
      <c r="P47" s="51">
        <f t="shared" si="0"/>
        <v>13.080000000000002</v>
      </c>
      <c r="Q47" s="51">
        <v>6.4999999999999997E-4</v>
      </c>
      <c r="R47" s="51">
        <f t="shared" si="1"/>
        <v>4.2509999999999999E-2</v>
      </c>
      <c r="S47" s="51">
        <v>0</v>
      </c>
      <c r="T47" s="52">
        <f t="shared" si="2"/>
        <v>0</v>
      </c>
      <c r="AR47" s="53" t="s">
        <v>42</v>
      </c>
      <c r="AT47" s="53" t="s">
        <v>39</v>
      </c>
      <c r="AU47" s="53" t="s">
        <v>35</v>
      </c>
      <c r="AY47" s="6" t="s">
        <v>36</v>
      </c>
      <c r="BE47" s="54">
        <f t="shared" si="3"/>
        <v>0</v>
      </c>
      <c r="BF47" s="54">
        <f t="shared" si="4"/>
        <v>0</v>
      </c>
      <c r="BG47" s="54">
        <f t="shared" si="5"/>
        <v>0</v>
      </c>
      <c r="BH47" s="54">
        <f t="shared" si="6"/>
        <v>0</v>
      </c>
      <c r="BI47" s="54">
        <f t="shared" si="7"/>
        <v>0</v>
      </c>
      <c r="BJ47" s="6" t="s">
        <v>35</v>
      </c>
      <c r="BK47" s="55">
        <f t="shared" si="8"/>
        <v>0</v>
      </c>
      <c r="BL47" s="6" t="s">
        <v>42</v>
      </c>
      <c r="BM47" s="53" t="s">
        <v>61</v>
      </c>
    </row>
    <row r="48" spans="1:65" s="1" customFormat="1" ht="24" customHeight="1" x14ac:dyDescent="0.2">
      <c r="A48" s="58"/>
      <c r="B48" s="63"/>
      <c r="C48" s="45" t="s">
        <v>62</v>
      </c>
      <c r="D48" s="45" t="s">
        <v>39</v>
      </c>
      <c r="E48" s="46" t="s">
        <v>63</v>
      </c>
      <c r="F48" s="47" t="s">
        <v>86</v>
      </c>
      <c r="G48" s="48" t="s">
        <v>53</v>
      </c>
      <c r="H48" s="49">
        <v>31.92</v>
      </c>
      <c r="I48" s="49"/>
      <c r="J48" s="49"/>
      <c r="K48" s="64" t="s">
        <v>47</v>
      </c>
      <c r="L48" s="58"/>
      <c r="M48" s="65" t="s">
        <v>0</v>
      </c>
      <c r="N48" s="50" t="s">
        <v>8</v>
      </c>
      <c r="O48" s="51">
        <v>0.12009</v>
      </c>
      <c r="P48" s="51">
        <f t="shared" si="0"/>
        <v>3.8332728000000005</v>
      </c>
      <c r="Q48" s="51">
        <v>3.2000000000000003E-4</v>
      </c>
      <c r="R48" s="51">
        <f t="shared" si="1"/>
        <v>1.0214400000000002E-2</v>
      </c>
      <c r="S48" s="51">
        <v>0</v>
      </c>
      <c r="T48" s="52">
        <f t="shared" si="2"/>
        <v>0</v>
      </c>
      <c r="AR48" s="53" t="s">
        <v>42</v>
      </c>
      <c r="AT48" s="53" t="s">
        <v>39</v>
      </c>
      <c r="AU48" s="53" t="s">
        <v>35</v>
      </c>
      <c r="AY48" s="6" t="s">
        <v>36</v>
      </c>
      <c r="BE48" s="54">
        <f t="shared" si="3"/>
        <v>0</v>
      </c>
      <c r="BF48" s="54">
        <f t="shared" si="4"/>
        <v>0</v>
      </c>
      <c r="BG48" s="54">
        <f t="shared" si="5"/>
        <v>0</v>
      </c>
      <c r="BH48" s="54">
        <f t="shared" si="6"/>
        <v>0</v>
      </c>
      <c r="BI48" s="54">
        <f t="shared" si="7"/>
        <v>0</v>
      </c>
      <c r="BJ48" s="6" t="s">
        <v>35</v>
      </c>
      <c r="BK48" s="55">
        <f t="shared" si="8"/>
        <v>0</v>
      </c>
      <c r="BL48" s="6" t="s">
        <v>42</v>
      </c>
      <c r="BM48" s="53" t="s">
        <v>64</v>
      </c>
    </row>
    <row r="49" spans="1:65" s="1" customFormat="1" ht="24" customHeight="1" x14ac:dyDescent="0.2">
      <c r="A49" s="58"/>
      <c r="B49" s="63"/>
      <c r="C49" s="45" t="s">
        <v>65</v>
      </c>
      <c r="D49" s="45" t="s">
        <v>39</v>
      </c>
      <c r="E49" s="46" t="s">
        <v>66</v>
      </c>
      <c r="F49" s="47" t="s">
        <v>87</v>
      </c>
      <c r="G49" s="48" t="s">
        <v>60</v>
      </c>
      <c r="H49" s="49">
        <v>35.46</v>
      </c>
      <c r="I49" s="49"/>
      <c r="J49" s="49"/>
      <c r="K49" s="64" t="s">
        <v>47</v>
      </c>
      <c r="L49" s="58"/>
      <c r="M49" s="65" t="s">
        <v>0</v>
      </c>
      <c r="N49" s="50" t="s">
        <v>8</v>
      </c>
      <c r="O49" s="51">
        <v>0.12009</v>
      </c>
      <c r="P49" s="51">
        <f t="shared" si="0"/>
        <v>4.2583913999999998</v>
      </c>
      <c r="Q49" s="51">
        <v>3.2000000000000003E-4</v>
      </c>
      <c r="R49" s="51">
        <f t="shared" si="1"/>
        <v>1.1347200000000002E-2</v>
      </c>
      <c r="S49" s="51">
        <v>0</v>
      </c>
      <c r="T49" s="52">
        <f t="shared" si="2"/>
        <v>0</v>
      </c>
      <c r="AR49" s="53" t="s">
        <v>42</v>
      </c>
      <c r="AT49" s="53" t="s">
        <v>39</v>
      </c>
      <c r="AU49" s="53" t="s">
        <v>35</v>
      </c>
      <c r="AY49" s="6" t="s">
        <v>36</v>
      </c>
      <c r="BE49" s="54">
        <f t="shared" si="3"/>
        <v>0</v>
      </c>
      <c r="BF49" s="54">
        <f t="shared" si="4"/>
        <v>0</v>
      </c>
      <c r="BG49" s="54">
        <f t="shared" si="5"/>
        <v>0</v>
      </c>
      <c r="BH49" s="54">
        <f t="shared" si="6"/>
        <v>0</v>
      </c>
      <c r="BI49" s="54">
        <f t="shared" si="7"/>
        <v>0</v>
      </c>
      <c r="BJ49" s="6" t="s">
        <v>35</v>
      </c>
      <c r="BK49" s="55">
        <f t="shared" si="8"/>
        <v>0</v>
      </c>
      <c r="BL49" s="6" t="s">
        <v>42</v>
      </c>
      <c r="BM49" s="53" t="s">
        <v>67</v>
      </c>
    </row>
    <row r="50" spans="1:65" s="1" customFormat="1" ht="16.5" customHeight="1" x14ac:dyDescent="0.2">
      <c r="A50" s="58"/>
      <c r="B50" s="63"/>
      <c r="C50" s="45" t="s">
        <v>68</v>
      </c>
      <c r="D50" s="45" t="s">
        <v>39</v>
      </c>
      <c r="E50" s="46" t="s">
        <v>69</v>
      </c>
      <c r="F50" s="47" t="s">
        <v>70</v>
      </c>
      <c r="G50" s="48" t="s">
        <v>60</v>
      </c>
      <c r="H50" s="49">
        <v>35.46</v>
      </c>
      <c r="I50" s="49"/>
      <c r="J50" s="49"/>
      <c r="K50" s="64" t="s">
        <v>47</v>
      </c>
      <c r="L50" s="58"/>
      <c r="M50" s="65" t="s">
        <v>0</v>
      </c>
      <c r="N50" s="50" t="s">
        <v>8</v>
      </c>
      <c r="O50" s="51">
        <v>9.0069999999999997E-2</v>
      </c>
      <c r="P50" s="51">
        <f t="shared" si="0"/>
        <v>3.1938822</v>
      </c>
      <c r="Q50" s="51">
        <v>4.0000000000000003E-5</v>
      </c>
      <c r="R50" s="51">
        <f t="shared" si="1"/>
        <v>1.4184000000000002E-3</v>
      </c>
      <c r="S50" s="51">
        <v>0</v>
      </c>
      <c r="T50" s="52">
        <f t="shared" si="2"/>
        <v>0</v>
      </c>
      <c r="AR50" s="53" t="s">
        <v>42</v>
      </c>
      <c r="AT50" s="53" t="s">
        <v>39</v>
      </c>
      <c r="AU50" s="53" t="s">
        <v>35</v>
      </c>
      <c r="AY50" s="6" t="s">
        <v>36</v>
      </c>
      <c r="BE50" s="54">
        <f t="shared" si="3"/>
        <v>0</v>
      </c>
      <c r="BF50" s="54">
        <f t="shared" si="4"/>
        <v>0</v>
      </c>
      <c r="BG50" s="54">
        <f t="shared" si="5"/>
        <v>0</v>
      </c>
      <c r="BH50" s="54">
        <f t="shared" si="6"/>
        <v>0</v>
      </c>
      <c r="BI50" s="54">
        <f t="shared" si="7"/>
        <v>0</v>
      </c>
      <c r="BJ50" s="6" t="s">
        <v>35</v>
      </c>
      <c r="BK50" s="55">
        <f t="shared" si="8"/>
        <v>0</v>
      </c>
      <c r="BL50" s="6" t="s">
        <v>42</v>
      </c>
      <c r="BM50" s="53" t="s">
        <v>71</v>
      </c>
    </row>
    <row r="51" spans="1:65" s="1" customFormat="1" ht="24" customHeight="1" x14ac:dyDescent="0.2">
      <c r="A51" s="58"/>
      <c r="B51" s="63"/>
      <c r="C51" s="45" t="s">
        <v>72</v>
      </c>
      <c r="D51" s="45" t="s">
        <v>39</v>
      </c>
      <c r="E51" s="46" t="s">
        <v>73</v>
      </c>
      <c r="F51" s="47" t="s">
        <v>88</v>
      </c>
      <c r="G51" s="48" t="s">
        <v>60</v>
      </c>
      <c r="H51" s="49">
        <v>35.46</v>
      </c>
      <c r="I51" s="49"/>
      <c r="J51" s="49"/>
      <c r="K51" s="64" t="s">
        <v>47</v>
      </c>
      <c r="L51" s="58"/>
      <c r="M51" s="65" t="s">
        <v>0</v>
      </c>
      <c r="N51" s="50" t="s">
        <v>8</v>
      </c>
      <c r="O51" s="51">
        <v>5.6000000000000001E-2</v>
      </c>
      <c r="P51" s="51">
        <f t="shared" si="0"/>
        <v>1.9857600000000002</v>
      </c>
      <c r="Q51" s="51">
        <v>0</v>
      </c>
      <c r="R51" s="51">
        <f t="shared" si="1"/>
        <v>0</v>
      </c>
      <c r="S51" s="51">
        <v>3.47E-3</v>
      </c>
      <c r="T51" s="52">
        <f t="shared" si="2"/>
        <v>0.12304620000000001</v>
      </c>
      <c r="AR51" s="53" t="s">
        <v>42</v>
      </c>
      <c r="AT51" s="53" t="s">
        <v>39</v>
      </c>
      <c r="AU51" s="53" t="s">
        <v>35</v>
      </c>
      <c r="AY51" s="6" t="s">
        <v>36</v>
      </c>
      <c r="BE51" s="54">
        <f t="shared" si="3"/>
        <v>0</v>
      </c>
      <c r="BF51" s="54">
        <f t="shared" si="4"/>
        <v>0</v>
      </c>
      <c r="BG51" s="54">
        <f t="shared" si="5"/>
        <v>0</v>
      </c>
      <c r="BH51" s="54">
        <f t="shared" si="6"/>
        <v>0</v>
      </c>
      <c r="BI51" s="54">
        <f t="shared" si="7"/>
        <v>0</v>
      </c>
      <c r="BJ51" s="6" t="s">
        <v>35</v>
      </c>
      <c r="BK51" s="55">
        <f t="shared" si="8"/>
        <v>0</v>
      </c>
      <c r="BL51" s="6" t="s">
        <v>42</v>
      </c>
      <c r="BM51" s="53" t="s">
        <v>74</v>
      </c>
    </row>
    <row r="52" spans="1:65" s="1" customFormat="1" ht="24" customHeight="1" x14ac:dyDescent="0.2">
      <c r="A52" s="58"/>
      <c r="B52" s="63"/>
      <c r="C52" s="45" t="s">
        <v>75</v>
      </c>
      <c r="D52" s="45" t="s">
        <v>39</v>
      </c>
      <c r="E52" s="46" t="s">
        <v>76</v>
      </c>
      <c r="F52" s="47" t="s">
        <v>77</v>
      </c>
      <c r="G52" s="48" t="s">
        <v>60</v>
      </c>
      <c r="H52" s="49">
        <v>35.46</v>
      </c>
      <c r="I52" s="49"/>
      <c r="J52" s="49"/>
      <c r="K52" s="64" t="s">
        <v>47</v>
      </c>
      <c r="L52" s="58"/>
      <c r="M52" s="65" t="s">
        <v>0</v>
      </c>
      <c r="N52" s="50" t="s">
        <v>8</v>
      </c>
      <c r="O52" s="51">
        <v>0.56581000000000004</v>
      </c>
      <c r="P52" s="51">
        <f t="shared" si="0"/>
        <v>20.063622600000002</v>
      </c>
      <c r="Q52" s="51">
        <v>1E-4</v>
      </c>
      <c r="R52" s="51">
        <f t="shared" si="1"/>
        <v>3.5460000000000001E-3</v>
      </c>
      <c r="S52" s="51">
        <v>0</v>
      </c>
      <c r="T52" s="52">
        <f t="shared" si="2"/>
        <v>0</v>
      </c>
      <c r="AR52" s="53" t="s">
        <v>42</v>
      </c>
      <c r="AT52" s="53" t="s">
        <v>39</v>
      </c>
      <c r="AU52" s="53" t="s">
        <v>35</v>
      </c>
      <c r="AY52" s="6" t="s">
        <v>36</v>
      </c>
      <c r="BE52" s="54">
        <f t="shared" si="3"/>
        <v>0</v>
      </c>
      <c r="BF52" s="54">
        <f t="shared" si="4"/>
        <v>0</v>
      </c>
      <c r="BG52" s="54">
        <f t="shared" si="5"/>
        <v>0</v>
      </c>
      <c r="BH52" s="54">
        <f t="shared" si="6"/>
        <v>0</v>
      </c>
      <c r="BI52" s="54">
        <f t="shared" si="7"/>
        <v>0</v>
      </c>
      <c r="BJ52" s="6" t="s">
        <v>35</v>
      </c>
      <c r="BK52" s="55">
        <f t="shared" si="8"/>
        <v>0</v>
      </c>
      <c r="BL52" s="6" t="s">
        <v>42</v>
      </c>
      <c r="BM52" s="53" t="s">
        <v>78</v>
      </c>
    </row>
    <row r="53" spans="1:65" s="1" customFormat="1" ht="24" customHeight="1" x14ac:dyDescent="0.2">
      <c r="A53" s="58"/>
      <c r="B53" s="63"/>
      <c r="C53" s="45" t="s">
        <v>79</v>
      </c>
      <c r="D53" s="45" t="s">
        <v>39</v>
      </c>
      <c r="E53" s="46" t="s">
        <v>80</v>
      </c>
      <c r="F53" s="47" t="s">
        <v>81</v>
      </c>
      <c r="G53" s="48" t="s">
        <v>46</v>
      </c>
      <c r="H53" s="49">
        <v>125.541</v>
      </c>
      <c r="I53" s="49"/>
      <c r="J53" s="49"/>
      <c r="K53" s="64" t="s">
        <v>47</v>
      </c>
      <c r="L53" s="58"/>
      <c r="M53" s="65" t="s">
        <v>0</v>
      </c>
      <c r="N53" s="50" t="s">
        <v>8</v>
      </c>
      <c r="O53" s="51">
        <v>0</v>
      </c>
      <c r="P53" s="51">
        <f t="shared" si="0"/>
        <v>0</v>
      </c>
      <c r="Q53" s="51">
        <v>0</v>
      </c>
      <c r="R53" s="51">
        <f t="shared" si="1"/>
        <v>0</v>
      </c>
      <c r="S53" s="51">
        <v>0</v>
      </c>
      <c r="T53" s="52">
        <f t="shared" si="2"/>
        <v>0</v>
      </c>
      <c r="AR53" s="53" t="s">
        <v>42</v>
      </c>
      <c r="AT53" s="53" t="s">
        <v>39</v>
      </c>
      <c r="AU53" s="53" t="s">
        <v>35</v>
      </c>
      <c r="AY53" s="6" t="s">
        <v>36</v>
      </c>
      <c r="BE53" s="54">
        <f t="shared" si="3"/>
        <v>0</v>
      </c>
      <c r="BF53" s="54">
        <f t="shared" si="4"/>
        <v>0</v>
      </c>
      <c r="BG53" s="54">
        <f t="shared" si="5"/>
        <v>0</v>
      </c>
      <c r="BH53" s="54">
        <f t="shared" si="6"/>
        <v>0</v>
      </c>
      <c r="BI53" s="54">
        <f t="shared" si="7"/>
        <v>0</v>
      </c>
      <c r="BJ53" s="6" t="s">
        <v>35</v>
      </c>
      <c r="BK53" s="55">
        <f t="shared" si="8"/>
        <v>0</v>
      </c>
      <c r="BL53" s="6" t="s">
        <v>42</v>
      </c>
      <c r="BM53" s="53" t="s">
        <v>82</v>
      </c>
    </row>
    <row r="54" spans="1:65" s="1" customFormat="1" ht="6.95" customHeight="1" x14ac:dyDescent="0.2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65" s="59" customFormat="1" x14ac:dyDescent="0.2"/>
  </sheetData>
  <autoFilter ref="C38:K53"/>
  <mergeCells count="4">
    <mergeCell ref="E8:H8"/>
    <mergeCell ref="E29:H29"/>
    <mergeCell ref="E31:H31"/>
    <mergeCell ref="E6:H6"/>
  </mergeCells>
  <pageMargins left="0.39370078740157483" right="0.39370078740157483" top="1.1811023622047245" bottom="0.39370078740157483" header="0" footer="0"/>
  <pageSetup paperSize="9" scale="81" fitToHeight="100" orientation="portrait" blackAndWhite="1" r:id="rId1"/>
  <headerFooter>
    <oddFooter>&amp;CStrana &amp;P z &amp;N</oddFooter>
  </headerFooter>
  <rowBreaks count="1" manualBreakCount="1"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1 - Výmena strešnej krytiny</vt:lpstr>
      <vt:lpstr>'1 - Výmena strešnej krytiny'!Názvy_tlače</vt:lpstr>
      <vt:lpstr>'1 - Výmena strešnej krytiny'!Oblasť_tlače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DESKTOP-1HI72KF\PC</dc:creator>
  <cp:lastModifiedBy>JEDINÁKOVÁ Alena</cp:lastModifiedBy>
  <cp:lastPrinted>2019-07-26T09:31:04Z</cp:lastPrinted>
  <dcterms:created xsi:type="dcterms:W3CDTF">2019-07-23T16:59:12Z</dcterms:created>
  <dcterms:modified xsi:type="dcterms:W3CDTF">2019-09-16T15:37:32Z</dcterms:modified>
</cp:coreProperties>
</file>